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 activeTab="1"/>
  </bookViews>
  <sheets>
    <sheet name="BB_KTra_KL" sheetId="1" r:id="rId1"/>
    <sheet name="KL_Cong_viec_khac" sheetId="2" r:id="rId2"/>
    <sheet name="Sheet3" sheetId="3" r:id="rId3"/>
  </sheets>
  <definedNames>
    <definedName name="_xlnm.Print_Titles" localSheetId="1">KL_Cong_viec_khac!$5:$5</definedName>
  </definedNames>
  <calcPr calcId="145621"/>
</workbook>
</file>

<file path=xl/calcChain.xml><?xml version="1.0" encoding="utf-8"?>
<calcChain xmlns="http://schemas.openxmlformats.org/spreadsheetml/2006/main">
  <c r="D15" i="2" l="1"/>
  <c r="D11" i="2"/>
  <c r="D10" i="2"/>
  <c r="D14" i="2"/>
  <c r="D13" i="2"/>
  <c r="D12" i="2"/>
  <c r="D9" i="2"/>
  <c r="D8" i="2"/>
  <c r="D7" i="2"/>
  <c r="D6" i="2"/>
  <c r="D28" i="2"/>
  <c r="D31" i="2"/>
  <c r="D29" i="2"/>
  <c r="D27" i="2"/>
  <c r="D30" i="2"/>
  <c r="D16" i="2"/>
  <c r="D18" i="2"/>
  <c r="D17" i="2"/>
  <c r="D19" i="2"/>
  <c r="D26" i="2"/>
  <c r="D25" i="2"/>
  <c r="D23" i="2"/>
  <c r="D24" i="2"/>
  <c r="D22" i="2"/>
  <c r="D21" i="2"/>
  <c r="D20" i="2"/>
  <c r="D37" i="2"/>
  <c r="D36" i="2"/>
  <c r="D35" i="2"/>
  <c r="D33" i="2"/>
  <c r="L32" i="2"/>
  <c r="L34" i="2"/>
  <c r="D34" i="2"/>
  <c r="K16" i="2"/>
  <c r="L16" i="2" s="1"/>
  <c r="K17" i="2"/>
  <c r="L17" i="2" s="1"/>
  <c r="K19" i="2"/>
  <c r="L19" i="2" s="1"/>
  <c r="K20" i="2"/>
  <c r="L20" i="2" s="1"/>
  <c r="K22" i="2"/>
  <c r="L22" i="2" s="1"/>
  <c r="K23" i="2"/>
  <c r="L23" i="2" s="1"/>
  <c r="K24" i="2"/>
  <c r="L24" i="2" s="1"/>
  <c r="K26" i="2"/>
  <c r="L26" i="2" s="1"/>
  <c r="D32" i="2"/>
  <c r="J33" i="2"/>
  <c r="J29" i="2"/>
  <c r="I30" i="2"/>
  <c r="I29" i="2"/>
  <c r="H23" i="2"/>
  <c r="H29" i="2"/>
  <c r="F16" i="2"/>
  <c r="F18" i="2"/>
  <c r="K18" i="2" s="1"/>
  <c r="L18" i="2" s="1"/>
  <c r="F21" i="2"/>
  <c r="K21" i="2" s="1"/>
  <c r="L21" i="2" s="1"/>
  <c r="F25" i="2"/>
  <c r="K25" i="2" s="1"/>
  <c r="L25" i="2" s="1"/>
  <c r="F27" i="2"/>
  <c r="K27" i="2" s="1"/>
  <c r="L27" i="2" s="1"/>
  <c r="F28" i="2"/>
  <c r="K28" i="2" s="1"/>
  <c r="L28" i="2" s="1"/>
  <c r="F29" i="2"/>
  <c r="F30" i="2"/>
  <c r="K30" i="2" s="1"/>
  <c r="L30" i="2" s="1"/>
  <c r="F31" i="2"/>
  <c r="K31" i="2" s="1"/>
  <c r="L31" i="2" s="1"/>
  <c r="F32" i="2"/>
  <c r="K32" i="2" s="1"/>
  <c r="F33" i="2"/>
  <c r="K33" i="2" s="1"/>
  <c r="L33" i="2" s="1"/>
  <c r="F34" i="2"/>
  <c r="K34" i="2" s="1"/>
  <c r="F35" i="2"/>
  <c r="K35" i="2" s="1"/>
  <c r="L35" i="2" s="1"/>
  <c r="F36" i="2"/>
  <c r="K36" i="2" s="1"/>
  <c r="L36" i="2" s="1"/>
  <c r="F37" i="2"/>
  <c r="K37" i="2" s="1"/>
  <c r="L37" i="2" s="1"/>
  <c r="G29" i="2"/>
  <c r="E32" i="2"/>
  <c r="E33" i="2"/>
  <c r="E34" i="2"/>
  <c r="E35" i="2"/>
  <c r="E36" i="2"/>
  <c r="E37" i="2"/>
  <c r="E27" i="2"/>
  <c r="E28" i="2"/>
  <c r="E29" i="2"/>
  <c r="E30" i="2"/>
  <c r="E31" i="2"/>
  <c r="E7" i="2"/>
  <c r="F7" i="2" s="1"/>
  <c r="K7" i="2" s="1"/>
  <c r="L7" i="2" s="1"/>
  <c r="E8" i="2"/>
  <c r="F8" i="2" s="1"/>
  <c r="K8" i="2" s="1"/>
  <c r="L8" i="2" s="1"/>
  <c r="E9" i="2"/>
  <c r="F9" i="2" s="1"/>
  <c r="K9" i="2" s="1"/>
  <c r="L9" i="2" s="1"/>
  <c r="E10" i="2"/>
  <c r="F10" i="2" s="1"/>
  <c r="K10" i="2" s="1"/>
  <c r="L10" i="2" s="1"/>
  <c r="E11" i="2"/>
  <c r="F11" i="2" s="1"/>
  <c r="K11" i="2" s="1"/>
  <c r="L11" i="2" s="1"/>
  <c r="E12" i="2"/>
  <c r="F12" i="2" s="1"/>
  <c r="K12" i="2" s="1"/>
  <c r="L12" i="2" s="1"/>
  <c r="E13" i="2"/>
  <c r="F13" i="2" s="1"/>
  <c r="K13" i="2" s="1"/>
  <c r="L13" i="2" s="1"/>
  <c r="E14" i="2"/>
  <c r="F14" i="2" s="1"/>
  <c r="K14" i="2" s="1"/>
  <c r="L14" i="2" s="1"/>
  <c r="E15" i="2"/>
  <c r="F15" i="2" s="1"/>
  <c r="K15" i="2" s="1"/>
  <c r="L15" i="2" s="1"/>
  <c r="E16" i="2"/>
  <c r="E17" i="2"/>
  <c r="E18" i="2"/>
  <c r="E19" i="2"/>
  <c r="E20" i="2"/>
  <c r="E21" i="2"/>
  <c r="E6" i="2"/>
  <c r="F6" i="2" s="1"/>
  <c r="K6" i="2" s="1"/>
  <c r="L6" i="2" s="1"/>
  <c r="E22" i="2"/>
  <c r="E23" i="2"/>
  <c r="E24" i="2"/>
  <c r="E25" i="2"/>
  <c r="E26" i="2"/>
  <c r="K29" i="2" l="1"/>
  <c r="L29" i="2" s="1"/>
  <c r="F2" i="1"/>
  <c r="C16" i="1"/>
</calcChain>
</file>

<file path=xl/sharedStrings.xml><?xml version="1.0" encoding="utf-8"?>
<sst xmlns="http://schemas.openxmlformats.org/spreadsheetml/2006/main" count="382" uniqueCount="119">
  <si>
    <t>STT</t>
  </si>
  <si>
    <t>Số tiết nợ</t>
  </si>
  <si>
    <t>Tên GV nợ</t>
  </si>
  <si>
    <t>Tổng KL GD học kỳ 1</t>
  </si>
  <si>
    <t>Khối lượng CN</t>
  </si>
  <si>
    <t>Tổng KL GD học kỳ 2</t>
  </si>
  <si>
    <t>Phân công GV cơ hữu</t>
  </si>
  <si>
    <t>Phân công GV thỉnh giảng</t>
  </si>
  <si>
    <t>Số GV dạy trên 200 tiết</t>
  </si>
  <si>
    <t>KL giảng dạy năm học</t>
  </si>
  <si>
    <t xml:space="preserve">Nguyễn Thị Thu </t>
  </si>
  <si>
    <t>Hà</t>
  </si>
  <si>
    <t>Phạm Thị Thu</t>
  </si>
  <si>
    <t>Hiền</t>
  </si>
  <si>
    <t xml:space="preserve">Võ Thị Hồng </t>
  </si>
  <si>
    <t>Lan</t>
  </si>
  <si>
    <t>Nguyễn Thị Thu</t>
  </si>
  <si>
    <t>Tâm</t>
  </si>
  <si>
    <t xml:space="preserve">Đinh Trần Phương </t>
  </si>
  <si>
    <t>Thảo</t>
  </si>
  <si>
    <t>Vương Thanh</t>
  </si>
  <si>
    <t>Thủy</t>
  </si>
  <si>
    <t xml:space="preserve">Lê Nguyễn Mỹ </t>
  </si>
  <si>
    <t>Trâm</t>
  </si>
  <si>
    <t>Nguyễn Thị Bảo</t>
  </si>
  <si>
    <t>Trân</t>
  </si>
  <si>
    <t xml:space="preserve">Trần Thanh </t>
  </si>
  <si>
    <t>Trúc</t>
  </si>
  <si>
    <t>Nguyễn Thị Thanh</t>
  </si>
  <si>
    <t>Tú</t>
  </si>
  <si>
    <t>Nguyễn Văn</t>
  </si>
  <si>
    <t>Đông</t>
  </si>
  <si>
    <t>Đặng Thị Kiến</t>
  </si>
  <si>
    <t xml:space="preserve">Nguyễn Thanh </t>
  </si>
  <si>
    <t>Trần Thị Ánh</t>
  </si>
  <si>
    <t xml:space="preserve">Tuyết </t>
  </si>
  <si>
    <t>Hậu</t>
  </si>
  <si>
    <t>Dương Đức</t>
  </si>
  <si>
    <t>Kiên</t>
  </si>
  <si>
    <t>Hà Như</t>
  </si>
  <si>
    <t>Mai</t>
  </si>
  <si>
    <t xml:space="preserve">Phạm Thị Thu </t>
  </si>
  <si>
    <t>Nga</t>
  </si>
  <si>
    <t xml:space="preserve">Cao Thị </t>
  </si>
  <si>
    <t>Nguyễn Thị Cẩm</t>
  </si>
  <si>
    <t>Thạch</t>
  </si>
  <si>
    <t xml:space="preserve">Nguyễn Thị </t>
  </si>
  <si>
    <t>Lê Văn</t>
  </si>
  <si>
    <t>Bình</t>
  </si>
  <si>
    <t>Nguyễn Phương</t>
  </si>
  <si>
    <t>Trần Kim Thu</t>
  </si>
  <si>
    <t>Liễu</t>
  </si>
  <si>
    <t>Nguyễn Thị Huyền</t>
  </si>
  <si>
    <t>Trịnh Khắc</t>
  </si>
  <si>
    <t>Vũ</t>
  </si>
  <si>
    <t>Ngô Thanh</t>
  </si>
  <si>
    <t>Điền</t>
  </si>
  <si>
    <t>Lê Thái</t>
  </si>
  <si>
    <t>Hùng</t>
  </si>
  <si>
    <t>Giang Phi</t>
  </si>
  <si>
    <t xml:space="preserve">Nguyễn Mạnh </t>
  </si>
  <si>
    <t>Phương</t>
  </si>
  <si>
    <t>Nguyễn Phú</t>
  </si>
  <si>
    <t>Tân</t>
  </si>
  <si>
    <t xml:space="preserve">Nguyễn Đức </t>
  </si>
  <si>
    <t>Thắng</t>
  </si>
  <si>
    <t>HỌ VÀ TÊN</t>
  </si>
  <si>
    <t>Số buổi 
họp tổ</t>
  </si>
  <si>
    <t>05/9</t>
  </si>
  <si>
    <t>05/10</t>
  </si>
  <si>
    <t>26/10</t>
  </si>
  <si>
    <t>28/11</t>
  </si>
  <si>
    <t>22/12</t>
  </si>
  <si>
    <t>05/01</t>
  </si>
  <si>
    <t>07/10</t>
  </si>
  <si>
    <t>30/01</t>
  </si>
  <si>
    <t>23/3</t>
  </si>
  <si>
    <t>27/4</t>
  </si>
  <si>
    <t>05/5</t>
  </si>
  <si>
    <t>05/6</t>
  </si>
  <si>
    <t>13/11</t>
  </si>
  <si>
    <t>28/12</t>
  </si>
  <si>
    <t>03/01</t>
  </si>
  <si>
    <t>02/3</t>
  </si>
  <si>
    <t>22/3</t>
  </si>
  <si>
    <t>02/4</t>
  </si>
  <si>
    <t>08/5</t>
  </si>
  <si>
    <t>13/10</t>
  </si>
  <si>
    <t>31/10</t>
  </si>
  <si>
    <t>14/10</t>
  </si>
  <si>
    <t>01/02</t>
  </si>
  <si>
    <t>01/6</t>
  </si>
  <si>
    <t>12/9</t>
  </si>
  <si>
    <t>14/9</t>
  </si>
  <si>
    <t>29/9</t>
  </si>
  <si>
    <t>23/1</t>
  </si>
  <si>
    <t>04/5</t>
  </si>
  <si>
    <t>28/5</t>
  </si>
  <si>
    <t>25/1</t>
  </si>
  <si>
    <t>21/5</t>
  </si>
  <si>
    <t>07/5</t>
  </si>
  <si>
    <t>25/01</t>
  </si>
  <si>
    <t>02/12</t>
  </si>
  <si>
    <t>09/6</t>
  </si>
  <si>
    <t>Số giờ dự giờ và họp
dự giờ</t>
  </si>
  <si>
    <t>Số giờ họp tổ</t>
  </si>
  <si>
    <t>Số giờ KT hồ sơ CM tổ Văn và Anh văn</t>
  </si>
  <si>
    <t>Số giờ KT hồ sơ CM tổ toán</t>
  </si>
  <si>
    <t>Số giờ KT hồ sơ CM tổ Lý-Hóa</t>
  </si>
  <si>
    <t>Số giờ KT hồ sơ CM tổ GD TC - QP AN</t>
  </si>
  <si>
    <t>Tổng số giờ Công việc khác</t>
  </si>
  <si>
    <t>Số tiết quy đổi Công việc khác</t>
  </si>
  <si>
    <t>09/7</t>
  </si>
  <si>
    <t>Ngày họp tổ chuyên môn trong năm học 2017 - 2018</t>
  </si>
  <si>
    <t>CỘNG HOÀ XÃ HỘI CHỦ NGHĨA VIỆT NAM</t>
  </si>
  <si>
    <t>Độc lập - Tự do - Hạnh phúc</t>
  </si>
  <si>
    <t>BẢNG TÍNH KHỐI LƯỢNG GIỜ HỌC TẬP CHUYÊN MÔN, HỌP CHUYÊN MÔN VÀ CÔNG VIỆC KHÁC</t>
  </si>
  <si>
    <t>TP. Hồ Chí Minh, ngày ……… tháng …….. năm 2018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</si>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</sst>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10.5"/>
      <name val="Times New Roman"/>
      <family val="1"/>
    </font>
    <font>
      <i/>
      <sz val="10.5"/>
      <name val="Times New Roman"/>
      <family val="1"/>
    </font>
    <font>
      <sz val="11"/>
      <color theme="1"/>
      <name val="Times New Roman"/>
      <family val="1"/>
    </font>
    <font>
      <b/>
      <sz val="10.5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 applyProtection="1">
      <alignment horizontal="left"/>
      <protection hidden="1"/>
    </xf>
    <xf numFmtId="0" fontId="1" fillId="0" borderId="3" xfId="0" applyFont="1" applyBorder="1" applyAlignment="1" applyProtection="1">
      <alignment horizontal="left"/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49" fontId="4" fillId="0" borderId="5" xfId="0" applyNumberFormat="1" applyFont="1" applyBorder="1"/>
    <xf numFmtId="49" fontId="4" fillId="0" borderId="0" xfId="0" applyNumberFormat="1" applyFont="1"/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8" fillId="0" borderId="0" xfId="0" applyNumberFormat="1" applyFont="1" applyFill="1" applyBorder="1"/>
    <xf numFmtId="0" fontId="1" fillId="0" borderId="1" xfId="0" applyFont="1" applyBorder="1" applyAlignment="1" applyProtection="1">
      <alignment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57150</xdr:colOff>
      <xdr:row>1</xdr:row>
      <xdr:rowOff>238125</xdr:rowOff>
    </xdr:from>
    <xdr:to>
      <xdr:col>20</xdr:col>
      <xdr:colOff>219075</xdr:colOff>
      <xdr:row>1</xdr:row>
      <xdr:rowOff>238125</xdr:rowOff>
    </xdr:to>
    <xdr:cxnSp macro="">
      <xdr:nvCxnSpPr>
        <xdr:cNvPr id="3" name="Straight Connector 2"/>
        <xdr:cNvCxnSpPr/>
      </xdr:nvCxnSpPr>
      <xdr:spPr>
        <a:xfrm>
          <a:off x="7962900" y="42862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686627</xdr:colOff>
      <xdr:row>0</xdr:row>
      <xdr:rowOff>28575</xdr:rowOff>
    </xdr:from>
    <xdr:to>
      <xdr:col>8</xdr:col>
      <xdr:colOff>380999</xdr:colOff>
      <xdr:row>1</xdr:row>
      <xdr:rowOff>228600</xdr:rowOff>
    </xdr:to>
    <xdr:sp macro="" textlink="" fLocksText="0">
      <xdr:nvSpPr>
        <xdr:cNvPr id="4" name="TextBox 2"/>
        <xdr:cNvSpPr txBox="1">
          <a:spLocks noChangeArrowheads="1"/>
        </xdr:cNvSpPr>
      </xdr:nvSpPr>
      <xdr:spPr bwMode="auto">
        <a:xfrm>
          <a:off x="953327" y="28575"/>
          <a:ext cx="3399597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409575</xdr:colOff>
      <xdr:row>2</xdr:row>
      <xdr:rowOff>9525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295275</xdr:colOff>
      <xdr:row>1</xdr:row>
      <xdr:rowOff>190500</xdr:rowOff>
    </xdr:from>
    <xdr:to>
      <xdr:col>6</xdr:col>
      <xdr:colOff>381000</xdr:colOff>
      <xdr:row>1</xdr:row>
      <xdr:rowOff>190500</xdr:rowOff>
    </xdr:to>
    <xdr:cxnSp macro="">
      <xdr:nvCxnSpPr>
        <xdr:cNvPr id="7" name="Straight Connector 6"/>
        <xdr:cNvCxnSpPr/>
      </xdr:nvCxnSpPr>
      <xdr:spPr>
        <a:xfrm>
          <a:off x="1990725" y="381000"/>
          <a:ext cx="1143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F3" sqref="F3"/>
    </sheetView>
  </sheetViews>
  <sheetFormatPr defaultRowHeight="15" x14ac:dyDescent="0.25"/>
  <cols>
    <col min="2" max="2" width="10.140625" bestFit="1" customWidth="1"/>
    <col min="4" max="4" width="18.42578125" bestFit="1" customWidth="1"/>
    <col min="5" max="5" width="18.42578125" customWidth="1"/>
    <col min="6" max="6" width="19.85546875" bestFit="1" customWidth="1"/>
    <col min="7" max="7" width="13.85546875" bestFit="1" customWidth="1"/>
    <col min="8" max="8" width="19.85546875" bestFit="1" customWidth="1"/>
    <col min="9" max="9" width="23.5703125" bestFit="1" customWidth="1"/>
    <col min="10" max="10" width="21.140625" bestFit="1" customWidth="1"/>
  </cols>
  <sheetData>
    <row r="1" spans="1:10" x14ac:dyDescent="0.25">
      <c r="A1" t="s">
        <v>0</v>
      </c>
      <c r="B1" t="s">
        <v>2</v>
      </c>
      <c r="C1" t="s">
        <v>1</v>
      </c>
      <c r="D1" t="s">
        <v>3</v>
      </c>
      <c r="E1" t="s">
        <v>5</v>
      </c>
      <c r="F1" t="s">
        <v>9</v>
      </c>
      <c r="G1" t="s">
        <v>4</v>
      </c>
      <c r="H1" t="s">
        <v>6</v>
      </c>
      <c r="I1" t="s">
        <v>7</v>
      </c>
      <c r="J1" t="s">
        <v>8</v>
      </c>
    </row>
    <row r="2" spans="1:10" x14ac:dyDescent="0.25">
      <c r="A2">
        <v>1</v>
      </c>
      <c r="F2">
        <f>SUM(D2:E2)</f>
        <v>0</v>
      </c>
    </row>
    <row r="3" spans="1:10" x14ac:dyDescent="0.25">
      <c r="A3">
        <v>2</v>
      </c>
    </row>
    <row r="4" spans="1:10" x14ac:dyDescent="0.25">
      <c r="A4">
        <v>3</v>
      </c>
    </row>
    <row r="5" spans="1:10" x14ac:dyDescent="0.25">
      <c r="A5">
        <v>4</v>
      </c>
    </row>
    <row r="6" spans="1:10" x14ac:dyDescent="0.25">
      <c r="A6">
        <v>5</v>
      </c>
    </row>
    <row r="7" spans="1:10" x14ac:dyDescent="0.25">
      <c r="A7">
        <v>6</v>
      </c>
    </row>
    <row r="8" spans="1:10" x14ac:dyDescent="0.25">
      <c r="A8">
        <v>7</v>
      </c>
    </row>
    <row r="16" spans="1:10" x14ac:dyDescent="0.25">
      <c r="C16">
        <f>SUM(C2:C15)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9"/>
  <sheetViews>
    <sheetView tabSelected="1" workbookViewId="0">
      <selection activeCell="B6" sqref="B6:C6"/>
    </sheetView>
  </sheetViews>
  <sheetFormatPr defaultRowHeight="15" x14ac:dyDescent="0.25"/>
  <cols>
    <col min="1" max="1" width="4" style="5" bestFit="1" customWidth="1"/>
    <col min="2" max="2" width="14.5703125" style="5" bestFit="1" customWidth="1"/>
    <col min="3" max="3" width="6.85546875" style="5" bestFit="1" customWidth="1"/>
    <col min="4" max="4" width="9.140625" style="5"/>
    <col min="5" max="5" width="0" style="6" hidden="1" customWidth="1"/>
    <col min="6" max="6" width="6.7109375" style="5" bestFit="1" customWidth="1"/>
    <col min="7" max="12" width="9.140625" style="5"/>
    <col min="13" max="13" width="4.85546875" style="5" bestFit="1" customWidth="1"/>
    <col min="14" max="19" width="5.85546875" style="5" bestFit="1" customWidth="1"/>
    <col min="20" max="23" width="4.85546875" style="5" bestFit="1" customWidth="1"/>
    <col min="24" max="16384" width="9.140625" style="5"/>
  </cols>
  <sheetData>
    <row r="1" spans="1:25" x14ac:dyDescent="0.25">
      <c r="L1" s="3"/>
      <c r="N1" s="3"/>
      <c r="O1" s="7" t="s">
        <v>114</v>
      </c>
      <c r="P1" s="7"/>
      <c r="Q1" s="7"/>
      <c r="R1" s="7"/>
      <c r="S1" s="7"/>
      <c r="T1" s="7"/>
      <c r="U1" s="7"/>
      <c r="V1" s="7"/>
      <c r="W1" s="7"/>
    </row>
    <row r="2" spans="1:25" ht="21" customHeight="1" x14ac:dyDescent="0.25">
      <c r="O2" s="7" t="s">
        <v>115</v>
      </c>
      <c r="P2" s="7"/>
      <c r="Q2" s="7"/>
      <c r="R2" s="7"/>
      <c r="S2" s="7"/>
      <c r="T2" s="7"/>
      <c r="U2" s="7"/>
      <c r="V2" s="7"/>
      <c r="W2" s="7"/>
    </row>
    <row r="3" spans="1:25" ht="21" customHeight="1" x14ac:dyDescent="0.25">
      <c r="O3" s="3"/>
      <c r="S3" s="4" t="s">
        <v>117</v>
      </c>
      <c r="T3" s="3"/>
      <c r="U3" s="3"/>
      <c r="V3" s="3"/>
      <c r="W3" s="3"/>
    </row>
    <row r="4" spans="1:25" ht="21" customHeight="1" x14ac:dyDescent="0.3">
      <c r="A4" s="8" t="s">
        <v>116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5" ht="85.5" x14ac:dyDescent="0.25">
      <c r="A5" s="14" t="s">
        <v>0</v>
      </c>
      <c r="B5" s="15" t="s">
        <v>66</v>
      </c>
      <c r="C5" s="16"/>
      <c r="D5" s="9" t="s">
        <v>104</v>
      </c>
      <c r="E5" s="9" t="s">
        <v>67</v>
      </c>
      <c r="F5" s="9" t="s">
        <v>105</v>
      </c>
      <c r="G5" s="9" t="s">
        <v>106</v>
      </c>
      <c r="H5" s="9" t="s">
        <v>107</v>
      </c>
      <c r="I5" s="9" t="s">
        <v>108</v>
      </c>
      <c r="J5" s="9" t="s">
        <v>109</v>
      </c>
      <c r="K5" s="9" t="s">
        <v>110</v>
      </c>
      <c r="L5" s="9" t="s">
        <v>111</v>
      </c>
      <c r="M5" s="17" t="s">
        <v>113</v>
      </c>
      <c r="N5" s="18"/>
      <c r="O5" s="18"/>
      <c r="P5" s="18"/>
      <c r="Q5" s="18"/>
      <c r="R5" s="18"/>
      <c r="S5" s="18"/>
      <c r="T5" s="18"/>
      <c r="U5" s="18"/>
      <c r="V5" s="18"/>
      <c r="W5" s="19"/>
    </row>
    <row r="6" spans="1:25" ht="18.95" customHeight="1" x14ac:dyDescent="0.25">
      <c r="A6" s="10">
        <v>1</v>
      </c>
      <c r="B6" s="21" t="s">
        <v>10</v>
      </c>
      <c r="C6" s="21" t="s">
        <v>11</v>
      </c>
      <c r="D6" s="11">
        <f>3*3</f>
        <v>9</v>
      </c>
      <c r="E6" s="11">
        <f t="shared" ref="E6:E15" si="0">COUNTA(N6:W6)</f>
        <v>5</v>
      </c>
      <c r="F6" s="11">
        <f>E6*4</f>
        <v>20</v>
      </c>
      <c r="G6" s="11"/>
      <c r="H6" s="11"/>
      <c r="I6" s="11"/>
      <c r="J6" s="11"/>
      <c r="K6" s="11">
        <f>SUM(D6,F6,G6,H6,I6,J6)</f>
        <v>29</v>
      </c>
      <c r="L6" s="11">
        <f>ROUND(K6/2.85,1)</f>
        <v>10.199999999999999</v>
      </c>
      <c r="M6" s="12"/>
      <c r="N6" s="12" t="s">
        <v>80</v>
      </c>
      <c r="O6" s="12" t="s">
        <v>102</v>
      </c>
      <c r="P6" s="12" t="s">
        <v>101</v>
      </c>
      <c r="Q6" s="12" t="s">
        <v>102</v>
      </c>
      <c r="R6" s="12" t="s">
        <v>100</v>
      </c>
      <c r="S6" s="12"/>
      <c r="T6" s="10"/>
      <c r="U6" s="12"/>
      <c r="V6" s="12"/>
      <c r="W6" s="12"/>
      <c r="X6" s="13"/>
      <c r="Y6" s="13"/>
    </row>
    <row r="7" spans="1:25" ht="18.95" customHeight="1" x14ac:dyDescent="0.25">
      <c r="A7" s="10">
        <v>2</v>
      </c>
      <c r="B7" s="1" t="s">
        <v>12</v>
      </c>
      <c r="C7" s="1" t="s">
        <v>13</v>
      </c>
      <c r="D7" s="11">
        <f>4*3</f>
        <v>12</v>
      </c>
      <c r="E7" s="11">
        <f t="shared" si="0"/>
        <v>5</v>
      </c>
      <c r="F7" s="11">
        <f t="shared" ref="F7:F37" si="1">E7*4</f>
        <v>20</v>
      </c>
      <c r="G7" s="11"/>
      <c r="H7" s="11"/>
      <c r="I7" s="11"/>
      <c r="J7" s="11"/>
      <c r="K7" s="11">
        <f t="shared" ref="K7:K37" si="2">SUM(D7,F7,G7,H7,I7,J7)</f>
        <v>32</v>
      </c>
      <c r="L7" s="11">
        <f t="shared" ref="L7:L37" si="3">ROUND(K7/2.85,1)</f>
        <v>11.2</v>
      </c>
      <c r="M7" s="12" t="s">
        <v>68</v>
      </c>
      <c r="N7" s="12" t="s">
        <v>80</v>
      </c>
      <c r="O7" s="12" t="s">
        <v>102</v>
      </c>
      <c r="P7" s="12"/>
      <c r="Q7" s="12" t="s">
        <v>102</v>
      </c>
      <c r="R7" s="12" t="s">
        <v>100</v>
      </c>
      <c r="S7" s="12"/>
      <c r="T7" s="10"/>
      <c r="U7" s="12" t="s">
        <v>103</v>
      </c>
      <c r="V7" s="12"/>
      <c r="W7" s="12"/>
      <c r="X7" s="13"/>
      <c r="Y7" s="13"/>
    </row>
    <row r="8" spans="1:25" ht="18.95" customHeight="1" x14ac:dyDescent="0.25">
      <c r="A8" s="10">
        <v>3</v>
      </c>
      <c r="B8" s="2" t="s">
        <v>14</v>
      </c>
      <c r="C8" s="2" t="s">
        <v>15</v>
      </c>
      <c r="D8" s="11">
        <f>5*3</f>
        <v>15</v>
      </c>
      <c r="E8" s="11">
        <f t="shared" si="0"/>
        <v>7</v>
      </c>
      <c r="F8" s="11">
        <f t="shared" si="1"/>
        <v>28</v>
      </c>
      <c r="G8" s="11"/>
      <c r="H8" s="11"/>
      <c r="I8" s="11"/>
      <c r="J8" s="11"/>
      <c r="K8" s="11">
        <f t="shared" si="2"/>
        <v>43</v>
      </c>
      <c r="L8" s="11">
        <f t="shared" si="3"/>
        <v>15.1</v>
      </c>
      <c r="M8" s="12"/>
      <c r="N8" s="12" t="s">
        <v>80</v>
      </c>
      <c r="O8" s="12" t="s">
        <v>102</v>
      </c>
      <c r="P8" s="12"/>
      <c r="Q8" s="12" t="s">
        <v>102</v>
      </c>
      <c r="R8" s="12" t="s">
        <v>100</v>
      </c>
      <c r="S8" s="12" t="s">
        <v>99</v>
      </c>
      <c r="T8" s="10"/>
      <c r="U8" s="12" t="s">
        <v>103</v>
      </c>
      <c r="V8" s="12" t="s">
        <v>112</v>
      </c>
      <c r="W8" s="12"/>
      <c r="X8" s="13"/>
      <c r="Y8" s="13"/>
    </row>
    <row r="9" spans="1:25" ht="18.95" customHeight="1" x14ac:dyDescent="0.25">
      <c r="A9" s="10">
        <v>4</v>
      </c>
      <c r="B9" s="2" t="s">
        <v>16</v>
      </c>
      <c r="C9" s="2" t="s">
        <v>17</v>
      </c>
      <c r="D9" s="11">
        <f>6*3</f>
        <v>18</v>
      </c>
      <c r="E9" s="11">
        <f t="shared" si="0"/>
        <v>7</v>
      </c>
      <c r="F9" s="11">
        <f t="shared" si="1"/>
        <v>28</v>
      </c>
      <c r="G9" s="11"/>
      <c r="H9" s="11"/>
      <c r="I9" s="11"/>
      <c r="J9" s="11"/>
      <c r="K9" s="11">
        <f t="shared" si="2"/>
        <v>46</v>
      </c>
      <c r="L9" s="11">
        <f t="shared" si="3"/>
        <v>16.100000000000001</v>
      </c>
      <c r="M9" s="12"/>
      <c r="N9" s="12" t="s">
        <v>80</v>
      </c>
      <c r="O9" s="12"/>
      <c r="P9" s="12" t="s">
        <v>101</v>
      </c>
      <c r="Q9" s="12"/>
      <c r="R9" s="12" t="s">
        <v>100</v>
      </c>
      <c r="S9" s="12" t="s">
        <v>99</v>
      </c>
      <c r="T9" s="12" t="s">
        <v>97</v>
      </c>
      <c r="U9" s="12" t="s">
        <v>103</v>
      </c>
      <c r="V9" s="12" t="s">
        <v>112</v>
      </c>
      <c r="W9" s="12"/>
      <c r="X9" s="13"/>
      <c r="Y9" s="13"/>
    </row>
    <row r="10" spans="1:25" ht="18.95" customHeight="1" x14ac:dyDescent="0.25">
      <c r="A10" s="10">
        <v>5</v>
      </c>
      <c r="B10" s="2" t="s">
        <v>18</v>
      </c>
      <c r="C10" s="2" t="s">
        <v>19</v>
      </c>
      <c r="D10" s="11">
        <f>9*3</f>
        <v>27</v>
      </c>
      <c r="E10" s="11">
        <f t="shared" si="0"/>
        <v>6</v>
      </c>
      <c r="F10" s="11">
        <f t="shared" si="1"/>
        <v>24</v>
      </c>
      <c r="G10" s="11"/>
      <c r="H10" s="11"/>
      <c r="I10" s="11"/>
      <c r="J10" s="11"/>
      <c r="K10" s="11">
        <f t="shared" si="2"/>
        <v>51</v>
      </c>
      <c r="L10" s="11">
        <f t="shared" si="3"/>
        <v>17.899999999999999</v>
      </c>
      <c r="M10" s="12" t="s">
        <v>68</v>
      </c>
      <c r="N10" s="12" t="s">
        <v>80</v>
      </c>
      <c r="O10" s="12" t="s">
        <v>102</v>
      </c>
      <c r="P10" s="12" t="s">
        <v>101</v>
      </c>
      <c r="Q10" s="12"/>
      <c r="R10" s="12" t="s">
        <v>100</v>
      </c>
      <c r="S10" s="12"/>
      <c r="T10" s="12" t="s">
        <v>97</v>
      </c>
      <c r="U10" s="12" t="s">
        <v>103</v>
      </c>
      <c r="V10" s="12"/>
      <c r="W10" s="12"/>
      <c r="X10" s="13"/>
      <c r="Y10" s="13"/>
    </row>
    <row r="11" spans="1:25" ht="18.95" customHeight="1" x14ac:dyDescent="0.25">
      <c r="A11" s="10">
        <v>6</v>
      </c>
      <c r="B11" s="2" t="s">
        <v>20</v>
      </c>
      <c r="C11" s="2" t="s">
        <v>21</v>
      </c>
      <c r="D11" s="11">
        <f>4*3</f>
        <v>12</v>
      </c>
      <c r="E11" s="11">
        <f t="shared" si="0"/>
        <v>7</v>
      </c>
      <c r="F11" s="11">
        <f t="shared" si="1"/>
        <v>28</v>
      </c>
      <c r="G11" s="11"/>
      <c r="H11" s="11"/>
      <c r="I11" s="11"/>
      <c r="J11" s="11"/>
      <c r="K11" s="11">
        <f t="shared" si="2"/>
        <v>40</v>
      </c>
      <c r="L11" s="11">
        <f t="shared" si="3"/>
        <v>14</v>
      </c>
      <c r="M11" s="12" t="s">
        <v>68</v>
      </c>
      <c r="N11" s="12"/>
      <c r="O11" s="12" t="s">
        <v>102</v>
      </c>
      <c r="P11" s="12" t="s">
        <v>101</v>
      </c>
      <c r="Q11" s="12" t="s">
        <v>102</v>
      </c>
      <c r="R11" s="12" t="s">
        <v>100</v>
      </c>
      <c r="S11" s="12" t="s">
        <v>99</v>
      </c>
      <c r="T11" s="10"/>
      <c r="U11" s="12" t="s">
        <v>103</v>
      </c>
      <c r="V11" s="12" t="s">
        <v>112</v>
      </c>
      <c r="W11" s="12"/>
      <c r="X11" s="13"/>
      <c r="Y11" s="13"/>
    </row>
    <row r="12" spans="1:25" ht="18.95" customHeight="1" x14ac:dyDescent="0.25">
      <c r="A12" s="10">
        <v>7</v>
      </c>
      <c r="B12" s="2" t="s">
        <v>22</v>
      </c>
      <c r="C12" s="2" t="s">
        <v>23</v>
      </c>
      <c r="D12" s="11">
        <f>5*3</f>
        <v>15</v>
      </c>
      <c r="E12" s="11">
        <f t="shared" si="0"/>
        <v>8</v>
      </c>
      <c r="F12" s="11">
        <f t="shared" si="1"/>
        <v>32</v>
      </c>
      <c r="G12" s="11"/>
      <c r="H12" s="11"/>
      <c r="I12" s="11"/>
      <c r="J12" s="11"/>
      <c r="K12" s="11">
        <f t="shared" si="2"/>
        <v>47</v>
      </c>
      <c r="L12" s="11">
        <f t="shared" si="3"/>
        <v>16.5</v>
      </c>
      <c r="M12" s="12" t="s">
        <v>68</v>
      </c>
      <c r="N12" s="12" t="s">
        <v>80</v>
      </c>
      <c r="O12" s="12" t="s">
        <v>102</v>
      </c>
      <c r="P12" s="12" t="s">
        <v>101</v>
      </c>
      <c r="Q12" s="12" t="s">
        <v>102</v>
      </c>
      <c r="R12" s="12" t="s">
        <v>100</v>
      </c>
      <c r="S12" s="12"/>
      <c r="T12" s="12" t="s">
        <v>97</v>
      </c>
      <c r="U12" s="12" t="s">
        <v>103</v>
      </c>
      <c r="V12" s="12" t="s">
        <v>112</v>
      </c>
      <c r="W12" s="12"/>
      <c r="X12" s="13"/>
      <c r="Y12" s="13"/>
    </row>
    <row r="13" spans="1:25" ht="18.95" customHeight="1" x14ac:dyDescent="0.25">
      <c r="A13" s="10">
        <v>8</v>
      </c>
      <c r="B13" s="2" t="s">
        <v>24</v>
      </c>
      <c r="C13" s="2" t="s">
        <v>25</v>
      </c>
      <c r="D13" s="11">
        <f>2*3</f>
        <v>6</v>
      </c>
      <c r="E13" s="11">
        <f t="shared" si="0"/>
        <v>5</v>
      </c>
      <c r="F13" s="11">
        <f t="shared" si="1"/>
        <v>20</v>
      </c>
      <c r="G13" s="11"/>
      <c r="H13" s="11"/>
      <c r="I13" s="11"/>
      <c r="J13" s="11"/>
      <c r="K13" s="11">
        <f t="shared" si="2"/>
        <v>26</v>
      </c>
      <c r="L13" s="11">
        <f t="shared" si="3"/>
        <v>9.1</v>
      </c>
      <c r="M13" s="12" t="s">
        <v>68</v>
      </c>
      <c r="N13" s="12" t="s">
        <v>80</v>
      </c>
      <c r="O13" s="10"/>
      <c r="P13" s="12" t="s">
        <v>101</v>
      </c>
      <c r="Q13" s="12"/>
      <c r="R13" s="12" t="s">
        <v>100</v>
      </c>
      <c r="S13" s="12" t="s">
        <v>99</v>
      </c>
      <c r="T13" s="10"/>
      <c r="U13" s="12"/>
      <c r="V13" s="12" t="s">
        <v>112</v>
      </c>
      <c r="W13" s="12"/>
      <c r="X13" s="13"/>
      <c r="Y13" s="13"/>
    </row>
    <row r="14" spans="1:25" ht="18.95" customHeight="1" x14ac:dyDescent="0.25">
      <c r="A14" s="10">
        <v>9</v>
      </c>
      <c r="B14" s="2" t="s">
        <v>26</v>
      </c>
      <c r="C14" s="2" t="s">
        <v>27</v>
      </c>
      <c r="D14" s="11">
        <f>6*3</f>
        <v>18</v>
      </c>
      <c r="E14" s="11">
        <f t="shared" si="0"/>
        <v>6</v>
      </c>
      <c r="F14" s="11">
        <f t="shared" si="1"/>
        <v>24</v>
      </c>
      <c r="G14" s="11"/>
      <c r="H14" s="11"/>
      <c r="I14" s="11"/>
      <c r="J14" s="11"/>
      <c r="K14" s="11">
        <f t="shared" si="2"/>
        <v>42</v>
      </c>
      <c r="L14" s="11">
        <f t="shared" si="3"/>
        <v>14.7</v>
      </c>
      <c r="M14" s="12"/>
      <c r="N14" s="12"/>
      <c r="O14" s="12"/>
      <c r="P14" s="12" t="s">
        <v>101</v>
      </c>
      <c r="Q14" s="12"/>
      <c r="R14" s="12" t="s">
        <v>100</v>
      </c>
      <c r="S14" s="12" t="s">
        <v>99</v>
      </c>
      <c r="T14" s="12" t="s">
        <v>97</v>
      </c>
      <c r="U14" s="12" t="s">
        <v>103</v>
      </c>
      <c r="V14" s="12" t="s">
        <v>112</v>
      </c>
      <c r="W14" s="12"/>
      <c r="X14" s="13"/>
      <c r="Y14" s="13"/>
    </row>
    <row r="15" spans="1:25" ht="18.95" customHeight="1" x14ac:dyDescent="0.25">
      <c r="A15" s="10">
        <v>10</v>
      </c>
      <c r="B15" s="2" t="s">
        <v>28</v>
      </c>
      <c r="C15" s="2" t="s">
        <v>29</v>
      </c>
      <c r="D15" s="11">
        <f>3*3</f>
        <v>9</v>
      </c>
      <c r="E15" s="11">
        <f t="shared" si="0"/>
        <v>6</v>
      </c>
      <c r="F15" s="11">
        <f t="shared" si="1"/>
        <v>24</v>
      </c>
      <c r="G15" s="11"/>
      <c r="H15" s="11"/>
      <c r="I15" s="11"/>
      <c r="J15" s="11"/>
      <c r="K15" s="11">
        <f t="shared" si="2"/>
        <v>33</v>
      </c>
      <c r="L15" s="11">
        <f t="shared" si="3"/>
        <v>11.6</v>
      </c>
      <c r="M15" s="12" t="s">
        <v>68</v>
      </c>
      <c r="N15" s="12" t="s">
        <v>80</v>
      </c>
      <c r="O15" s="12" t="s">
        <v>102</v>
      </c>
      <c r="P15" s="12"/>
      <c r="Q15" s="12"/>
      <c r="R15" s="12" t="s">
        <v>100</v>
      </c>
      <c r="S15" s="12"/>
      <c r="T15" s="12" t="s">
        <v>97</v>
      </c>
      <c r="U15" s="12" t="s">
        <v>103</v>
      </c>
      <c r="V15" s="12" t="s">
        <v>112</v>
      </c>
      <c r="W15" s="12"/>
      <c r="X15" s="13"/>
      <c r="Y15" s="13"/>
    </row>
    <row r="16" spans="1:25" ht="18.95" customHeight="1" x14ac:dyDescent="0.25">
      <c r="A16" s="10">
        <v>11</v>
      </c>
      <c r="B16" s="2" t="s">
        <v>30</v>
      </c>
      <c r="C16" s="2" t="s">
        <v>31</v>
      </c>
      <c r="D16" s="11">
        <f>5*3</f>
        <v>15</v>
      </c>
      <c r="E16" s="11">
        <f t="shared" ref="E16:E21" si="4">COUNTA(M16:W16)</f>
        <v>10</v>
      </c>
      <c r="F16" s="11">
        <f t="shared" si="1"/>
        <v>40</v>
      </c>
      <c r="G16" s="11"/>
      <c r="H16" s="11"/>
      <c r="I16" s="11"/>
      <c r="J16" s="11"/>
      <c r="K16" s="11">
        <f t="shared" si="2"/>
        <v>55</v>
      </c>
      <c r="L16" s="11">
        <f t="shared" si="3"/>
        <v>19.3</v>
      </c>
      <c r="M16" s="12" t="s">
        <v>68</v>
      </c>
      <c r="N16" s="12" t="s">
        <v>69</v>
      </c>
      <c r="O16" s="12" t="s">
        <v>87</v>
      </c>
      <c r="P16" s="12" t="s">
        <v>89</v>
      </c>
      <c r="Q16" s="12" t="s">
        <v>88</v>
      </c>
      <c r="R16" s="12" t="s">
        <v>82</v>
      </c>
      <c r="S16" s="12" t="s">
        <v>90</v>
      </c>
      <c r="T16" s="12" t="s">
        <v>83</v>
      </c>
      <c r="U16" s="12" t="s">
        <v>84</v>
      </c>
      <c r="V16" s="12"/>
      <c r="W16" s="12" t="s">
        <v>91</v>
      </c>
      <c r="X16" s="13"/>
      <c r="Y16" s="13"/>
    </row>
    <row r="17" spans="1:25" ht="18.95" customHeight="1" x14ac:dyDescent="0.25">
      <c r="A17" s="10">
        <v>12</v>
      </c>
      <c r="B17" s="2" t="s">
        <v>32</v>
      </c>
      <c r="C17" s="2" t="s">
        <v>27</v>
      </c>
      <c r="D17" s="11">
        <f>4*3</f>
        <v>12</v>
      </c>
      <c r="E17" s="11">
        <f t="shared" si="4"/>
        <v>11</v>
      </c>
      <c r="F17" s="11">
        <v>40</v>
      </c>
      <c r="G17" s="11"/>
      <c r="H17" s="11"/>
      <c r="I17" s="11"/>
      <c r="J17" s="11"/>
      <c r="K17" s="11">
        <f t="shared" si="2"/>
        <v>52</v>
      </c>
      <c r="L17" s="11">
        <f t="shared" si="3"/>
        <v>18.2</v>
      </c>
      <c r="M17" s="12" t="s">
        <v>68</v>
      </c>
      <c r="N17" s="12" t="s">
        <v>69</v>
      </c>
      <c r="O17" s="12" t="s">
        <v>87</v>
      </c>
      <c r="P17" s="12" t="s">
        <v>89</v>
      </c>
      <c r="Q17" s="12" t="s">
        <v>88</v>
      </c>
      <c r="R17" s="12" t="s">
        <v>82</v>
      </c>
      <c r="S17" s="12" t="s">
        <v>90</v>
      </c>
      <c r="T17" s="12" t="s">
        <v>83</v>
      </c>
      <c r="U17" s="12" t="s">
        <v>84</v>
      </c>
      <c r="V17" s="12" t="s">
        <v>86</v>
      </c>
      <c r="W17" s="12" t="s">
        <v>91</v>
      </c>
      <c r="X17" s="13"/>
      <c r="Y17" s="13"/>
    </row>
    <row r="18" spans="1:25" ht="18.95" customHeight="1" x14ac:dyDescent="0.25">
      <c r="A18" s="10">
        <v>13</v>
      </c>
      <c r="B18" s="2" t="s">
        <v>33</v>
      </c>
      <c r="C18" s="2" t="s">
        <v>29</v>
      </c>
      <c r="D18" s="11">
        <f>3*3</f>
        <v>9</v>
      </c>
      <c r="E18" s="11">
        <f t="shared" si="4"/>
        <v>10</v>
      </c>
      <c r="F18" s="11">
        <f t="shared" si="1"/>
        <v>40</v>
      </c>
      <c r="G18" s="11"/>
      <c r="H18" s="11"/>
      <c r="I18" s="11"/>
      <c r="J18" s="11"/>
      <c r="K18" s="11">
        <f t="shared" si="2"/>
        <v>49</v>
      </c>
      <c r="L18" s="11">
        <f t="shared" si="3"/>
        <v>17.2</v>
      </c>
      <c r="M18" s="12" t="s">
        <v>68</v>
      </c>
      <c r="N18" s="12" t="s">
        <v>69</v>
      </c>
      <c r="O18" s="12" t="s">
        <v>87</v>
      </c>
      <c r="P18" s="12" t="s">
        <v>89</v>
      </c>
      <c r="Q18" s="12" t="s">
        <v>88</v>
      </c>
      <c r="R18" s="12" t="s">
        <v>82</v>
      </c>
      <c r="S18" s="12" t="s">
        <v>90</v>
      </c>
      <c r="T18" s="12" t="s">
        <v>83</v>
      </c>
      <c r="U18" s="12" t="s">
        <v>84</v>
      </c>
      <c r="V18" s="12"/>
      <c r="W18" s="12" t="s">
        <v>91</v>
      </c>
      <c r="X18" s="13"/>
      <c r="Y18" s="13"/>
    </row>
    <row r="19" spans="1:25" ht="18.95" customHeight="1" x14ac:dyDescent="0.25">
      <c r="A19" s="10">
        <v>14</v>
      </c>
      <c r="B19" s="2" t="s">
        <v>34</v>
      </c>
      <c r="C19" s="2" t="s">
        <v>35</v>
      </c>
      <c r="D19" s="11">
        <f>7*3</f>
        <v>21</v>
      </c>
      <c r="E19" s="11">
        <f t="shared" si="4"/>
        <v>11</v>
      </c>
      <c r="F19" s="11">
        <v>40</v>
      </c>
      <c r="G19" s="11"/>
      <c r="H19" s="11"/>
      <c r="I19" s="11"/>
      <c r="J19" s="11"/>
      <c r="K19" s="11">
        <f t="shared" si="2"/>
        <v>61</v>
      </c>
      <c r="L19" s="11">
        <f t="shared" si="3"/>
        <v>21.4</v>
      </c>
      <c r="M19" s="12" t="s">
        <v>68</v>
      </c>
      <c r="N19" s="12" t="s">
        <v>69</v>
      </c>
      <c r="O19" s="12" t="s">
        <v>87</v>
      </c>
      <c r="P19" s="12" t="s">
        <v>89</v>
      </c>
      <c r="Q19" s="12" t="s">
        <v>88</v>
      </c>
      <c r="R19" s="12" t="s">
        <v>82</v>
      </c>
      <c r="S19" s="12" t="s">
        <v>90</v>
      </c>
      <c r="T19" s="12" t="s">
        <v>83</v>
      </c>
      <c r="U19" s="12" t="s">
        <v>84</v>
      </c>
      <c r="V19" s="12" t="s">
        <v>86</v>
      </c>
      <c r="W19" s="12" t="s">
        <v>91</v>
      </c>
      <c r="X19" s="13"/>
      <c r="Y19" s="13"/>
    </row>
    <row r="20" spans="1:25" ht="18.95" customHeight="1" x14ac:dyDescent="0.25">
      <c r="A20" s="10">
        <v>15</v>
      </c>
      <c r="B20" s="2" t="s">
        <v>30</v>
      </c>
      <c r="C20" s="2" t="s">
        <v>36</v>
      </c>
      <c r="D20" s="11">
        <f>7*3</f>
        <v>21</v>
      </c>
      <c r="E20" s="11">
        <f t="shared" si="4"/>
        <v>11</v>
      </c>
      <c r="F20" s="11">
        <v>40</v>
      </c>
      <c r="G20" s="11"/>
      <c r="H20" s="11"/>
      <c r="I20" s="11"/>
      <c r="J20" s="11"/>
      <c r="K20" s="11">
        <f t="shared" si="2"/>
        <v>61</v>
      </c>
      <c r="L20" s="11">
        <f t="shared" si="3"/>
        <v>21.4</v>
      </c>
      <c r="M20" s="12" t="s">
        <v>68</v>
      </c>
      <c r="N20" s="12" t="s">
        <v>69</v>
      </c>
      <c r="O20" s="12" t="s">
        <v>70</v>
      </c>
      <c r="P20" s="12" t="s">
        <v>71</v>
      </c>
      <c r="Q20" s="12" t="s">
        <v>72</v>
      </c>
      <c r="R20" s="12" t="s">
        <v>73</v>
      </c>
      <c r="S20" s="12" t="s">
        <v>75</v>
      </c>
      <c r="T20" s="12" t="s">
        <v>76</v>
      </c>
      <c r="U20" s="12" t="s">
        <v>77</v>
      </c>
      <c r="V20" s="12" t="s">
        <v>78</v>
      </c>
      <c r="W20" s="12" t="s">
        <v>79</v>
      </c>
      <c r="X20" s="13"/>
      <c r="Y20" s="13"/>
    </row>
    <row r="21" spans="1:25" ht="18.95" customHeight="1" x14ac:dyDescent="0.25">
      <c r="A21" s="10">
        <v>16</v>
      </c>
      <c r="B21" s="2" t="s">
        <v>37</v>
      </c>
      <c r="C21" s="2" t="s">
        <v>38</v>
      </c>
      <c r="D21" s="11">
        <f>11*3</f>
        <v>33</v>
      </c>
      <c r="E21" s="11">
        <f t="shared" si="4"/>
        <v>9</v>
      </c>
      <c r="F21" s="11">
        <f t="shared" si="1"/>
        <v>36</v>
      </c>
      <c r="G21" s="11"/>
      <c r="H21" s="11"/>
      <c r="I21" s="11"/>
      <c r="J21" s="11"/>
      <c r="K21" s="11">
        <f t="shared" si="2"/>
        <v>69</v>
      </c>
      <c r="L21" s="11">
        <f t="shared" si="3"/>
        <v>24.2</v>
      </c>
      <c r="M21" s="12" t="s">
        <v>68</v>
      </c>
      <c r="N21" s="12" t="s">
        <v>69</v>
      </c>
      <c r="O21" s="12"/>
      <c r="P21" s="12" t="s">
        <v>71</v>
      </c>
      <c r="Q21" s="12" t="s">
        <v>72</v>
      </c>
      <c r="R21" s="12" t="s">
        <v>73</v>
      </c>
      <c r="S21" s="12" t="s">
        <v>75</v>
      </c>
      <c r="T21" s="12" t="s">
        <v>76</v>
      </c>
      <c r="U21" s="12" t="s">
        <v>77</v>
      </c>
      <c r="V21" s="12" t="s">
        <v>78</v>
      </c>
      <c r="W21" s="12"/>
      <c r="X21" s="13"/>
      <c r="Y21" s="13"/>
    </row>
    <row r="22" spans="1:25" ht="18.95" customHeight="1" x14ac:dyDescent="0.25">
      <c r="A22" s="10">
        <v>17</v>
      </c>
      <c r="B22" s="2" t="s">
        <v>39</v>
      </c>
      <c r="C22" s="2" t="s">
        <v>40</v>
      </c>
      <c r="D22" s="11">
        <f>3*3</f>
        <v>9</v>
      </c>
      <c r="E22" s="11">
        <f t="shared" ref="E22:E37" si="5">COUNTA(M22:W22)</f>
        <v>11</v>
      </c>
      <c r="F22" s="11">
        <v>40</v>
      </c>
      <c r="G22" s="11"/>
      <c r="H22" s="11"/>
      <c r="I22" s="11"/>
      <c r="J22" s="11"/>
      <c r="K22" s="11">
        <f t="shared" si="2"/>
        <v>49</v>
      </c>
      <c r="L22" s="11">
        <f t="shared" si="3"/>
        <v>17.2</v>
      </c>
      <c r="M22" s="12" t="s">
        <v>68</v>
      </c>
      <c r="N22" s="12" t="s">
        <v>69</v>
      </c>
      <c r="O22" s="12" t="s">
        <v>70</v>
      </c>
      <c r="P22" s="12" t="s">
        <v>71</v>
      </c>
      <c r="Q22" s="12" t="s">
        <v>72</v>
      </c>
      <c r="R22" s="12" t="s">
        <v>73</v>
      </c>
      <c r="S22" s="12" t="s">
        <v>75</v>
      </c>
      <c r="T22" s="12" t="s">
        <v>76</v>
      </c>
      <c r="U22" s="12" t="s">
        <v>77</v>
      </c>
      <c r="V22" s="12" t="s">
        <v>78</v>
      </c>
      <c r="W22" s="12" t="s">
        <v>79</v>
      </c>
      <c r="X22" s="13"/>
      <c r="Y22" s="13"/>
    </row>
    <row r="23" spans="1:25" ht="18.95" customHeight="1" x14ac:dyDescent="0.25">
      <c r="A23" s="10">
        <v>18</v>
      </c>
      <c r="B23" s="2" t="s">
        <v>41</v>
      </c>
      <c r="C23" s="2" t="s">
        <v>42</v>
      </c>
      <c r="D23" s="11">
        <f>13*3</f>
        <v>39</v>
      </c>
      <c r="E23" s="11">
        <f t="shared" si="5"/>
        <v>11</v>
      </c>
      <c r="F23" s="11">
        <v>40</v>
      </c>
      <c r="G23" s="11"/>
      <c r="H23" s="11">
        <f>10*2</f>
        <v>20</v>
      </c>
      <c r="I23" s="11"/>
      <c r="J23" s="11"/>
      <c r="K23" s="11">
        <f t="shared" si="2"/>
        <v>99</v>
      </c>
      <c r="L23" s="11">
        <f t="shared" si="3"/>
        <v>34.700000000000003</v>
      </c>
      <c r="M23" s="12" t="s">
        <v>68</v>
      </c>
      <c r="N23" s="12" t="s">
        <v>69</v>
      </c>
      <c r="O23" s="12" t="s">
        <v>70</v>
      </c>
      <c r="P23" s="12" t="s">
        <v>71</v>
      </c>
      <c r="Q23" s="12" t="s">
        <v>72</v>
      </c>
      <c r="R23" s="12" t="s">
        <v>73</v>
      </c>
      <c r="S23" s="12" t="s">
        <v>75</v>
      </c>
      <c r="T23" s="12" t="s">
        <v>76</v>
      </c>
      <c r="U23" s="12" t="s">
        <v>77</v>
      </c>
      <c r="V23" s="12" t="s">
        <v>78</v>
      </c>
      <c r="W23" s="12" t="s">
        <v>79</v>
      </c>
      <c r="X23" s="13"/>
      <c r="Y23" s="13"/>
    </row>
    <row r="24" spans="1:25" ht="18.95" customHeight="1" x14ac:dyDescent="0.25">
      <c r="A24" s="10">
        <v>19</v>
      </c>
      <c r="B24" s="2" t="s">
        <v>43</v>
      </c>
      <c r="C24" s="2" t="s">
        <v>42</v>
      </c>
      <c r="D24" s="11">
        <f>4*3</f>
        <v>12</v>
      </c>
      <c r="E24" s="11">
        <f t="shared" si="5"/>
        <v>11</v>
      </c>
      <c r="F24" s="11">
        <v>40</v>
      </c>
      <c r="G24" s="11"/>
      <c r="H24" s="11"/>
      <c r="I24" s="11"/>
      <c r="J24" s="11"/>
      <c r="K24" s="11">
        <f t="shared" si="2"/>
        <v>52</v>
      </c>
      <c r="L24" s="11">
        <f t="shared" si="3"/>
        <v>18.2</v>
      </c>
      <c r="M24" s="12" t="s">
        <v>68</v>
      </c>
      <c r="N24" s="12" t="s">
        <v>69</v>
      </c>
      <c r="O24" s="12" t="s">
        <v>70</v>
      </c>
      <c r="P24" s="12" t="s">
        <v>74</v>
      </c>
      <c r="Q24" s="12" t="s">
        <v>71</v>
      </c>
      <c r="R24" s="12" t="s">
        <v>73</v>
      </c>
      <c r="S24" s="12" t="s">
        <v>75</v>
      </c>
      <c r="T24" s="12" t="s">
        <v>76</v>
      </c>
      <c r="U24" s="12" t="s">
        <v>77</v>
      </c>
      <c r="V24" s="12" t="s">
        <v>78</v>
      </c>
      <c r="W24" s="12" t="s">
        <v>79</v>
      </c>
      <c r="X24" s="13"/>
      <c r="Y24" s="13"/>
    </row>
    <row r="25" spans="1:25" ht="18.95" customHeight="1" x14ac:dyDescent="0.25">
      <c r="A25" s="10">
        <v>20</v>
      </c>
      <c r="B25" s="2" t="s">
        <v>44</v>
      </c>
      <c r="C25" s="2" t="s">
        <v>45</v>
      </c>
      <c r="D25" s="11">
        <f>4*3</f>
        <v>12</v>
      </c>
      <c r="E25" s="11">
        <f t="shared" si="5"/>
        <v>10</v>
      </c>
      <c r="F25" s="11">
        <f t="shared" si="1"/>
        <v>40</v>
      </c>
      <c r="G25" s="11"/>
      <c r="H25" s="11"/>
      <c r="I25" s="11"/>
      <c r="J25" s="11"/>
      <c r="K25" s="11">
        <f t="shared" si="2"/>
        <v>52</v>
      </c>
      <c r="L25" s="11">
        <f t="shared" si="3"/>
        <v>18.2</v>
      </c>
      <c r="M25" s="12"/>
      <c r="N25" s="12" t="s">
        <v>69</v>
      </c>
      <c r="O25" s="12" t="s">
        <v>70</v>
      </c>
      <c r="P25" s="12" t="s">
        <v>71</v>
      </c>
      <c r="Q25" s="12" t="s">
        <v>72</v>
      </c>
      <c r="R25" s="12" t="s">
        <v>73</v>
      </c>
      <c r="S25" s="12" t="s">
        <v>75</v>
      </c>
      <c r="T25" s="12" t="s">
        <v>76</v>
      </c>
      <c r="U25" s="12" t="s">
        <v>77</v>
      </c>
      <c r="V25" s="12" t="s">
        <v>78</v>
      </c>
      <c r="W25" s="12" t="s">
        <v>79</v>
      </c>
      <c r="X25" s="13"/>
      <c r="Y25" s="13"/>
    </row>
    <row r="26" spans="1:25" ht="18.95" customHeight="1" x14ac:dyDescent="0.25">
      <c r="A26" s="10">
        <v>21</v>
      </c>
      <c r="B26" s="2" t="s">
        <v>46</v>
      </c>
      <c r="C26" s="2" t="s">
        <v>21</v>
      </c>
      <c r="D26" s="11">
        <f>7*3</f>
        <v>21</v>
      </c>
      <c r="E26" s="11">
        <f t="shared" si="5"/>
        <v>11</v>
      </c>
      <c r="F26" s="11">
        <v>40</v>
      </c>
      <c r="G26" s="11"/>
      <c r="H26" s="11"/>
      <c r="I26" s="11"/>
      <c r="J26" s="11"/>
      <c r="K26" s="11">
        <f t="shared" si="2"/>
        <v>61</v>
      </c>
      <c r="L26" s="11">
        <f t="shared" si="3"/>
        <v>21.4</v>
      </c>
      <c r="M26" s="12" t="s">
        <v>68</v>
      </c>
      <c r="N26" s="12" t="s">
        <v>69</v>
      </c>
      <c r="O26" s="12" t="s">
        <v>70</v>
      </c>
      <c r="P26" s="12" t="s">
        <v>71</v>
      </c>
      <c r="Q26" s="12" t="s">
        <v>72</v>
      </c>
      <c r="R26" s="12" t="s">
        <v>73</v>
      </c>
      <c r="S26" s="12" t="s">
        <v>75</v>
      </c>
      <c r="T26" s="12" t="s">
        <v>76</v>
      </c>
      <c r="U26" s="12" t="s">
        <v>77</v>
      </c>
      <c r="V26" s="12" t="s">
        <v>78</v>
      </c>
      <c r="W26" s="12" t="s">
        <v>79</v>
      </c>
      <c r="X26" s="13"/>
      <c r="Y26" s="13"/>
    </row>
    <row r="27" spans="1:25" ht="18.95" customHeight="1" x14ac:dyDescent="0.25">
      <c r="A27" s="10">
        <v>22</v>
      </c>
      <c r="B27" s="2" t="s">
        <v>47</v>
      </c>
      <c r="C27" s="2" t="s">
        <v>48</v>
      </c>
      <c r="D27" s="11">
        <f>2*3</f>
        <v>6</v>
      </c>
      <c r="E27" s="11">
        <f t="shared" si="5"/>
        <v>10</v>
      </c>
      <c r="F27" s="11">
        <f t="shared" si="1"/>
        <v>40</v>
      </c>
      <c r="G27" s="11"/>
      <c r="H27" s="11"/>
      <c r="I27" s="11"/>
      <c r="J27" s="11"/>
      <c r="K27" s="11">
        <f t="shared" si="2"/>
        <v>46</v>
      </c>
      <c r="L27" s="11">
        <f t="shared" si="3"/>
        <v>16.100000000000001</v>
      </c>
      <c r="M27" s="12" t="s">
        <v>68</v>
      </c>
      <c r="N27" s="12" t="s">
        <v>69</v>
      </c>
      <c r="O27" s="12" t="s">
        <v>70</v>
      </c>
      <c r="P27" s="12" t="s">
        <v>80</v>
      </c>
      <c r="Q27" s="12" t="s">
        <v>81</v>
      </c>
      <c r="R27" s="12" t="s">
        <v>82</v>
      </c>
      <c r="S27" s="12" t="s">
        <v>83</v>
      </c>
      <c r="T27" s="12" t="s">
        <v>84</v>
      </c>
      <c r="U27" s="12" t="s">
        <v>85</v>
      </c>
      <c r="V27" s="12" t="s">
        <v>86</v>
      </c>
      <c r="W27" s="12"/>
      <c r="X27" s="13"/>
      <c r="Y27" s="13"/>
    </row>
    <row r="28" spans="1:25" ht="18.95" customHeight="1" x14ac:dyDescent="0.25">
      <c r="A28" s="10">
        <v>23</v>
      </c>
      <c r="B28" s="2" t="s">
        <v>49</v>
      </c>
      <c r="C28" s="2" t="s">
        <v>11</v>
      </c>
      <c r="D28" s="11">
        <f>1*3</f>
        <v>3</v>
      </c>
      <c r="E28" s="11">
        <f t="shared" si="5"/>
        <v>10</v>
      </c>
      <c r="F28" s="11">
        <f t="shared" si="1"/>
        <v>40</v>
      </c>
      <c r="G28" s="11"/>
      <c r="H28" s="11"/>
      <c r="I28" s="11"/>
      <c r="J28" s="11"/>
      <c r="K28" s="11">
        <f t="shared" si="2"/>
        <v>43</v>
      </c>
      <c r="L28" s="11">
        <f t="shared" si="3"/>
        <v>15.1</v>
      </c>
      <c r="M28" s="12" t="s">
        <v>68</v>
      </c>
      <c r="N28" s="12" t="s">
        <v>69</v>
      </c>
      <c r="O28" s="12" t="s">
        <v>70</v>
      </c>
      <c r="P28" s="12" t="s">
        <v>80</v>
      </c>
      <c r="Q28" s="12" t="s">
        <v>81</v>
      </c>
      <c r="R28" s="12" t="s">
        <v>82</v>
      </c>
      <c r="S28" s="12" t="s">
        <v>83</v>
      </c>
      <c r="T28" s="12" t="s">
        <v>84</v>
      </c>
      <c r="U28" s="12" t="s">
        <v>85</v>
      </c>
      <c r="V28" s="12" t="s">
        <v>86</v>
      </c>
      <c r="W28" s="12"/>
      <c r="X28" s="13"/>
      <c r="Y28" s="13"/>
    </row>
    <row r="29" spans="1:25" ht="18.95" customHeight="1" x14ac:dyDescent="0.25">
      <c r="A29" s="10">
        <v>24</v>
      </c>
      <c r="B29" s="2" t="s">
        <v>50</v>
      </c>
      <c r="C29" s="2" t="s">
        <v>51</v>
      </c>
      <c r="D29" s="11">
        <f>18*3</f>
        <v>54</v>
      </c>
      <c r="E29" s="11">
        <f t="shared" si="5"/>
        <v>10</v>
      </c>
      <c r="F29" s="11">
        <f t="shared" si="1"/>
        <v>40</v>
      </c>
      <c r="G29" s="11">
        <f>17*4</f>
        <v>68</v>
      </c>
      <c r="H29" s="11">
        <f>10*2</f>
        <v>20</v>
      </c>
      <c r="I29" s="11">
        <f>12*2</f>
        <v>24</v>
      </c>
      <c r="J29" s="11">
        <f>13*2</f>
        <v>26</v>
      </c>
      <c r="K29" s="11">
        <f t="shared" si="2"/>
        <v>232</v>
      </c>
      <c r="L29" s="11">
        <f t="shared" si="3"/>
        <v>81.400000000000006</v>
      </c>
      <c r="M29" s="12" t="s">
        <v>68</v>
      </c>
      <c r="N29" s="12" t="s">
        <v>69</v>
      </c>
      <c r="O29" s="12" t="s">
        <v>70</v>
      </c>
      <c r="P29" s="12" t="s">
        <v>80</v>
      </c>
      <c r="Q29" s="12" t="s">
        <v>81</v>
      </c>
      <c r="R29" s="12" t="s">
        <v>82</v>
      </c>
      <c r="S29" s="12" t="s">
        <v>83</v>
      </c>
      <c r="T29" s="12" t="s">
        <v>84</v>
      </c>
      <c r="U29" s="12" t="s">
        <v>85</v>
      </c>
      <c r="V29" s="12" t="s">
        <v>86</v>
      </c>
      <c r="W29" s="12"/>
      <c r="X29" s="13"/>
      <c r="Y29" s="13"/>
    </row>
    <row r="30" spans="1:25" ht="18.95" customHeight="1" x14ac:dyDescent="0.25">
      <c r="A30" s="10">
        <v>25</v>
      </c>
      <c r="B30" s="2" t="s">
        <v>52</v>
      </c>
      <c r="C30" s="2" t="s">
        <v>42</v>
      </c>
      <c r="D30" s="11">
        <f>10*3</f>
        <v>30</v>
      </c>
      <c r="E30" s="11">
        <f t="shared" si="5"/>
        <v>10</v>
      </c>
      <c r="F30" s="11">
        <f t="shared" si="1"/>
        <v>40</v>
      </c>
      <c r="G30" s="11"/>
      <c r="H30" s="11"/>
      <c r="I30" s="11">
        <f>12*2</f>
        <v>24</v>
      </c>
      <c r="J30" s="11"/>
      <c r="K30" s="11">
        <f t="shared" si="2"/>
        <v>94</v>
      </c>
      <c r="L30" s="11">
        <f t="shared" si="3"/>
        <v>33</v>
      </c>
      <c r="M30" s="12" t="s">
        <v>68</v>
      </c>
      <c r="N30" s="12" t="s">
        <v>69</v>
      </c>
      <c r="O30" s="12" t="s">
        <v>70</v>
      </c>
      <c r="P30" s="12" t="s">
        <v>80</v>
      </c>
      <c r="Q30" s="12" t="s">
        <v>81</v>
      </c>
      <c r="R30" s="12" t="s">
        <v>82</v>
      </c>
      <c r="S30" s="12" t="s">
        <v>83</v>
      </c>
      <c r="T30" s="12" t="s">
        <v>84</v>
      </c>
      <c r="U30" s="12" t="s">
        <v>85</v>
      </c>
      <c r="V30" s="12" t="s">
        <v>86</v>
      </c>
      <c r="W30" s="12"/>
      <c r="X30" s="13"/>
      <c r="Y30" s="13"/>
    </row>
    <row r="31" spans="1:25" ht="18.95" customHeight="1" x14ac:dyDescent="0.25">
      <c r="A31" s="10">
        <v>26</v>
      </c>
      <c r="B31" s="2" t="s">
        <v>53</v>
      </c>
      <c r="C31" s="2" t="s">
        <v>54</v>
      </c>
      <c r="D31" s="11">
        <f>3*3</f>
        <v>9</v>
      </c>
      <c r="E31" s="11">
        <f t="shared" si="5"/>
        <v>8</v>
      </c>
      <c r="F31" s="11">
        <f t="shared" si="1"/>
        <v>32</v>
      </c>
      <c r="G31" s="11"/>
      <c r="H31" s="11"/>
      <c r="I31" s="11"/>
      <c r="J31" s="11"/>
      <c r="K31" s="11">
        <f t="shared" si="2"/>
        <v>41</v>
      </c>
      <c r="L31" s="11">
        <f t="shared" si="3"/>
        <v>14.4</v>
      </c>
      <c r="M31" s="12" t="s">
        <v>68</v>
      </c>
      <c r="N31" s="12"/>
      <c r="O31" s="12" t="s">
        <v>70</v>
      </c>
      <c r="P31" s="12" t="s">
        <v>80</v>
      </c>
      <c r="Q31" s="12"/>
      <c r="R31" s="12" t="s">
        <v>82</v>
      </c>
      <c r="S31" s="12" t="s">
        <v>83</v>
      </c>
      <c r="T31" s="12" t="s">
        <v>84</v>
      </c>
      <c r="U31" s="12" t="s">
        <v>85</v>
      </c>
      <c r="V31" s="12" t="s">
        <v>86</v>
      </c>
      <c r="W31" s="12"/>
      <c r="X31" s="13"/>
      <c r="Y31" s="13"/>
    </row>
    <row r="32" spans="1:25" ht="18.95" customHeight="1" x14ac:dyDescent="0.25">
      <c r="A32" s="10">
        <v>27</v>
      </c>
      <c r="B32" s="2" t="s">
        <v>55</v>
      </c>
      <c r="C32" s="2" t="s">
        <v>56</v>
      </c>
      <c r="D32" s="11">
        <f>9*3</f>
        <v>27</v>
      </c>
      <c r="E32" s="11">
        <f t="shared" si="5"/>
        <v>10</v>
      </c>
      <c r="F32" s="11">
        <f t="shared" si="1"/>
        <v>40</v>
      </c>
      <c r="G32" s="11"/>
      <c r="H32" s="11"/>
      <c r="I32" s="11"/>
      <c r="J32" s="11"/>
      <c r="K32" s="11">
        <f t="shared" si="2"/>
        <v>67</v>
      </c>
      <c r="L32" s="11">
        <f t="shared" si="3"/>
        <v>23.5</v>
      </c>
      <c r="M32" s="12" t="s">
        <v>68</v>
      </c>
      <c r="N32" s="12" t="s">
        <v>92</v>
      </c>
      <c r="O32" s="12" t="s">
        <v>93</v>
      </c>
      <c r="P32" s="12" t="s">
        <v>94</v>
      </c>
      <c r="Q32" s="12" t="s">
        <v>70</v>
      </c>
      <c r="R32" s="12" t="s">
        <v>98</v>
      </c>
      <c r="S32" s="12" t="s">
        <v>95</v>
      </c>
      <c r="T32" s="12" t="s">
        <v>77</v>
      </c>
      <c r="U32" s="12" t="s">
        <v>96</v>
      </c>
      <c r="V32" s="12" t="s">
        <v>97</v>
      </c>
      <c r="W32" s="12"/>
      <c r="X32" s="13"/>
      <c r="Y32" s="13"/>
    </row>
    <row r="33" spans="1:25" ht="18.95" customHeight="1" x14ac:dyDescent="0.25">
      <c r="A33" s="10">
        <v>28</v>
      </c>
      <c r="B33" s="2" t="s">
        <v>57</v>
      </c>
      <c r="C33" s="2" t="s">
        <v>58</v>
      </c>
      <c r="D33" s="11">
        <f>9*3</f>
        <v>27</v>
      </c>
      <c r="E33" s="11">
        <f t="shared" si="5"/>
        <v>10</v>
      </c>
      <c r="F33" s="11">
        <f t="shared" si="1"/>
        <v>40</v>
      </c>
      <c r="G33" s="11"/>
      <c r="H33" s="11"/>
      <c r="I33" s="11"/>
      <c r="J33" s="11">
        <f>13*2</f>
        <v>26</v>
      </c>
      <c r="K33" s="11">
        <f t="shared" si="2"/>
        <v>93</v>
      </c>
      <c r="L33" s="11">
        <f t="shared" si="3"/>
        <v>32.6</v>
      </c>
      <c r="M33" s="12" t="s">
        <v>68</v>
      </c>
      <c r="N33" s="12" t="s">
        <v>92</v>
      </c>
      <c r="O33" s="12" t="s">
        <v>93</v>
      </c>
      <c r="P33" s="12" t="s">
        <v>94</v>
      </c>
      <c r="Q33" s="12" t="s">
        <v>70</v>
      </c>
      <c r="R33" s="12" t="s">
        <v>98</v>
      </c>
      <c r="S33" s="12" t="s">
        <v>95</v>
      </c>
      <c r="T33" s="12" t="s">
        <v>77</v>
      </c>
      <c r="U33" s="12" t="s">
        <v>96</v>
      </c>
      <c r="V33" s="12" t="s">
        <v>97</v>
      </c>
      <c r="W33" s="12"/>
      <c r="X33" s="13"/>
      <c r="Y33" s="13"/>
    </row>
    <row r="34" spans="1:25" ht="18.95" customHeight="1" x14ac:dyDescent="0.25">
      <c r="A34" s="10">
        <v>29</v>
      </c>
      <c r="B34" s="2" t="s">
        <v>59</v>
      </c>
      <c r="C34" s="2" t="s">
        <v>58</v>
      </c>
      <c r="D34" s="11">
        <f>12*3</f>
        <v>36</v>
      </c>
      <c r="E34" s="11">
        <f t="shared" si="5"/>
        <v>10</v>
      </c>
      <c r="F34" s="11">
        <f t="shared" si="1"/>
        <v>40</v>
      </c>
      <c r="G34" s="11"/>
      <c r="H34" s="11"/>
      <c r="I34" s="11"/>
      <c r="J34" s="11"/>
      <c r="K34" s="11">
        <f t="shared" si="2"/>
        <v>76</v>
      </c>
      <c r="L34" s="11">
        <f t="shared" si="3"/>
        <v>26.7</v>
      </c>
      <c r="M34" s="12" t="s">
        <v>68</v>
      </c>
      <c r="N34" s="12" t="s">
        <v>92</v>
      </c>
      <c r="O34" s="12" t="s">
        <v>93</v>
      </c>
      <c r="P34" s="12" t="s">
        <v>94</v>
      </c>
      <c r="Q34" s="12" t="s">
        <v>70</v>
      </c>
      <c r="R34" s="12" t="s">
        <v>98</v>
      </c>
      <c r="S34" s="12" t="s">
        <v>95</v>
      </c>
      <c r="T34" s="12" t="s">
        <v>77</v>
      </c>
      <c r="U34" s="12" t="s">
        <v>96</v>
      </c>
      <c r="V34" s="12" t="s">
        <v>97</v>
      </c>
      <c r="W34" s="12"/>
      <c r="X34" s="13"/>
      <c r="Y34" s="13"/>
    </row>
    <row r="35" spans="1:25" ht="18.95" customHeight="1" x14ac:dyDescent="0.25">
      <c r="A35" s="10">
        <v>30</v>
      </c>
      <c r="B35" s="2" t="s">
        <v>60</v>
      </c>
      <c r="C35" s="2" t="s">
        <v>61</v>
      </c>
      <c r="D35" s="11">
        <f>9*3</f>
        <v>27</v>
      </c>
      <c r="E35" s="11">
        <f t="shared" si="5"/>
        <v>9</v>
      </c>
      <c r="F35" s="11">
        <f t="shared" si="1"/>
        <v>36</v>
      </c>
      <c r="G35" s="11"/>
      <c r="H35" s="11"/>
      <c r="I35" s="11"/>
      <c r="J35" s="11"/>
      <c r="K35" s="11">
        <f t="shared" si="2"/>
        <v>63</v>
      </c>
      <c r="L35" s="11">
        <f t="shared" si="3"/>
        <v>22.1</v>
      </c>
      <c r="M35" s="12" t="s">
        <v>68</v>
      </c>
      <c r="N35" s="12"/>
      <c r="O35" s="12" t="s">
        <v>93</v>
      </c>
      <c r="P35" s="12" t="s">
        <v>94</v>
      </c>
      <c r="Q35" s="12" t="s">
        <v>70</v>
      </c>
      <c r="R35" s="12" t="s">
        <v>98</v>
      </c>
      <c r="S35" s="12" t="s">
        <v>95</v>
      </c>
      <c r="T35" s="12" t="s">
        <v>77</v>
      </c>
      <c r="U35" s="12" t="s">
        <v>96</v>
      </c>
      <c r="V35" s="12" t="s">
        <v>97</v>
      </c>
      <c r="W35" s="12"/>
      <c r="X35" s="13"/>
      <c r="Y35" s="13"/>
    </row>
    <row r="36" spans="1:25" ht="18.95" customHeight="1" x14ac:dyDescent="0.25">
      <c r="A36" s="10">
        <v>31</v>
      </c>
      <c r="B36" s="2" t="s">
        <v>62</v>
      </c>
      <c r="C36" s="2" t="s">
        <v>63</v>
      </c>
      <c r="D36" s="11">
        <f>9*3</f>
        <v>27</v>
      </c>
      <c r="E36" s="11">
        <f t="shared" si="5"/>
        <v>10</v>
      </c>
      <c r="F36" s="11">
        <f t="shared" si="1"/>
        <v>40</v>
      </c>
      <c r="G36" s="11"/>
      <c r="H36" s="11"/>
      <c r="I36" s="11"/>
      <c r="J36" s="11"/>
      <c r="K36" s="11">
        <f t="shared" si="2"/>
        <v>67</v>
      </c>
      <c r="L36" s="11">
        <f t="shared" si="3"/>
        <v>23.5</v>
      </c>
      <c r="M36" s="12" t="s">
        <v>68</v>
      </c>
      <c r="N36" s="12" t="s">
        <v>92</v>
      </c>
      <c r="O36" s="12" t="s">
        <v>93</v>
      </c>
      <c r="P36" s="12" t="s">
        <v>94</v>
      </c>
      <c r="Q36" s="12" t="s">
        <v>70</v>
      </c>
      <c r="R36" s="12" t="s">
        <v>98</v>
      </c>
      <c r="S36" s="12" t="s">
        <v>95</v>
      </c>
      <c r="T36" s="12" t="s">
        <v>77</v>
      </c>
      <c r="U36" s="12" t="s">
        <v>96</v>
      </c>
      <c r="V36" s="12" t="s">
        <v>97</v>
      </c>
      <c r="W36" s="12"/>
      <c r="X36" s="13"/>
      <c r="Y36" s="13"/>
    </row>
    <row r="37" spans="1:25" ht="18.95" customHeight="1" x14ac:dyDescent="0.25">
      <c r="A37" s="10">
        <v>32</v>
      </c>
      <c r="B37" s="2" t="s">
        <v>64</v>
      </c>
      <c r="C37" s="2" t="s">
        <v>65</v>
      </c>
      <c r="D37" s="11">
        <f>9*3</f>
        <v>27</v>
      </c>
      <c r="E37" s="11">
        <f t="shared" si="5"/>
        <v>10</v>
      </c>
      <c r="F37" s="11">
        <f t="shared" si="1"/>
        <v>40</v>
      </c>
      <c r="G37" s="11"/>
      <c r="H37" s="11"/>
      <c r="I37" s="11"/>
      <c r="J37" s="11"/>
      <c r="K37" s="11">
        <f t="shared" si="2"/>
        <v>67</v>
      </c>
      <c r="L37" s="11">
        <f t="shared" si="3"/>
        <v>23.5</v>
      </c>
      <c r="M37" s="12" t="s">
        <v>68</v>
      </c>
      <c r="N37" s="12" t="s">
        <v>92</v>
      </c>
      <c r="O37" s="12" t="s">
        <v>93</v>
      </c>
      <c r="P37" s="12" t="s">
        <v>94</v>
      </c>
      <c r="Q37" s="12" t="s">
        <v>70</v>
      </c>
      <c r="R37" s="12" t="s">
        <v>98</v>
      </c>
      <c r="S37" s="12" t="s">
        <v>95</v>
      </c>
      <c r="T37" s="12" t="s">
        <v>77</v>
      </c>
      <c r="U37" s="12" t="s">
        <v>96</v>
      </c>
      <c r="V37" s="12" t="s">
        <v>97</v>
      </c>
      <c r="W37" s="12"/>
      <c r="X37" s="13"/>
      <c r="Y37" s="13"/>
    </row>
    <row r="39" spans="1:25" ht="18.75" x14ac:dyDescent="0.3">
      <c r="Q39" s="20" t="s">
        <v>118</v>
      </c>
    </row>
  </sheetData>
  <mergeCells count="5">
    <mergeCell ref="B5:C5"/>
    <mergeCell ref="M5:W5"/>
    <mergeCell ref="O1:W1"/>
    <mergeCell ref="O2:W2"/>
    <mergeCell ref="A4:W4"/>
  </mergeCells>
  <pageMargins left="0.7" right="0.7" top="0.75" bottom="0.75" header="0.3" footer="0.3"/>
  <pageSetup scale="7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BB_KTra_KL</vt:lpstr>
      <vt:lpstr>KL_Cong_viec_khac</vt:lpstr>
      <vt:lpstr>Sheet3</vt:lpstr>
      <vt:lpstr>KL_Cong_viec_khac!Print_Titles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2018-07-09T02:41:43Z</cp:lastPrinted>
  <dcterms:created xsi:type="dcterms:W3CDTF">2018-06-19T05:03:33Z</dcterms:created>
  <dcterms:modified xsi:type="dcterms:W3CDTF">2018-07-09T02:42:06Z</dcterms:modified>
</cp:coreProperties>
</file>